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ce\Documents\Stocks\posts\How Do VIX Futures Work\"/>
    </mc:Choice>
  </mc:AlternateContent>
  <xr:revisionPtr revIDLastSave="0" documentId="13_ncr:1_{FAAF7049-AAF5-489D-AEA9-A50476DCE733}" xr6:coauthVersionLast="45" xr6:coauthVersionMax="45" xr10:uidLastSave="{00000000-0000-0000-0000-000000000000}"/>
  <bookViews>
    <workbookView xWindow="-120" yWindow="-120" windowWidth="28110" windowHeight="16440" tabRatio="599" activeTab="2" xr2:uid="{612F8DE4-0524-4B6B-98A2-3A5EE1E081E9}"/>
  </bookViews>
  <sheets>
    <sheet name="Chart1" sheetId="11" r:id="rId1"/>
    <sheet name="Sheet1" sheetId="10" r:id="rId2"/>
    <sheet name="Master" sheetId="9" r:id="rId3"/>
  </sheet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9" l="1"/>
  <c r="K13" i="9"/>
  <c r="K12" i="9"/>
  <c r="K11" i="9"/>
  <c r="K10" i="9"/>
  <c r="K9" i="9"/>
  <c r="K8" i="9"/>
  <c r="K7" i="9"/>
  <c r="K6" i="9"/>
  <c r="K5" i="9"/>
  <c r="I5" i="9"/>
  <c r="I6" i="9" l="1"/>
  <c r="L6" i="9" s="1"/>
  <c r="N6" i="9" s="1"/>
  <c r="I7" i="9"/>
  <c r="I8" i="9"/>
  <c r="I9" i="9"/>
  <c r="I10" i="9"/>
  <c r="I11" i="9"/>
  <c r="I12" i="9"/>
  <c r="I13" i="9"/>
  <c r="I14" i="9"/>
  <c r="L7" i="9" l="1"/>
  <c r="N7" i="9" s="1"/>
  <c r="L12" i="9"/>
  <c r="N12" i="9" s="1"/>
  <c r="L8" i="9"/>
  <c r="N8" i="9" s="1"/>
  <c r="L13" i="9"/>
  <c r="N13" i="9" s="1"/>
  <c r="L9" i="9"/>
  <c r="N9" i="9" s="1"/>
  <c r="L11" i="9"/>
  <c r="N11" i="9" s="1"/>
  <c r="L14" i="9"/>
  <c r="N14" i="9" s="1"/>
  <c r="L10" i="9"/>
  <c r="N10" i="9" s="1"/>
</calcChain>
</file>

<file path=xl/sharedStrings.xml><?xml version="1.0" encoding="utf-8"?>
<sst xmlns="http://schemas.openxmlformats.org/spreadsheetml/2006/main" count="38" uniqueCount="29">
  <si>
    <t>TRADE DATE</t>
  </si>
  <si>
    <t>Expiration Date</t>
  </si>
  <si>
    <t>VIX</t>
  </si>
  <si>
    <t>Contract Month</t>
  </si>
  <si>
    <t>DTE</t>
  </si>
  <si>
    <t>VIX Fut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</si>
  <si>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</si>
  <si>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</si>
  <si>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</si>
  <si>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</si>
  <si>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</si>
  <si>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</si>
  <si>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</si>
  <si>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</si>
  <si>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</si>
  <si>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</t>
  </si>
  <si>
    <t>Row Labels</t>
  </si>
  <si>
    <t>Grand Total</t>
  </si>
  <si>
    <t>Sum of VIX Fut</t>
  </si>
  <si>
    <t>SPX Implied Volatility  (VIX)</t>
  </si>
  <si>
    <t>Fwd Implied Vol</t>
  </si>
  <si>
    <t>Sum of Fwd Implied Vol</t>
  </si>
  <si>
    <t xml:space="preserve"> </t>
  </si>
  <si>
    <t>(blank)</t>
  </si>
  <si>
    <t>Difference</t>
  </si>
  <si>
    <t>Today's date</t>
  </si>
  <si>
    <t xml:space="preserve">CBOE VIX info </t>
  </si>
  <si>
    <t>http://www.cboe.com/trading-tools/strategy-planning-tools/term-structure-data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</si>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</sst>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5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2" fontId="1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5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5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[forward vol  4-Mar-2020.xlsx]Sheet1!PivotTable1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Sum of Fwd Implied Vol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Sheet1!$A$4:$A$14</c:f>
              <c:strCache>
                <c:ptCount val="10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(blank)</c:v>
                </c:pt>
              </c:strCache>
            </c:strRef>
          </c:cat>
          <c:val>
            <c:numRef>
              <c:f>Sheet1!$B$4:$B$14</c:f>
              <c:numCache>
                <c:formatCode>General</c:formatCode>
                <c:ptCount val="10"/>
                <c:pt idx="0">
                  <c:v>29.85</c:v>
                </c:pt>
                <c:pt idx="1">
                  <c:v>25.83</c:v>
                </c:pt>
                <c:pt idx="2">
                  <c:v>24.36</c:v>
                </c:pt>
                <c:pt idx="3">
                  <c:v>13.93</c:v>
                </c:pt>
                <c:pt idx="4">
                  <c:v>20.68</c:v>
                </c:pt>
                <c:pt idx="5">
                  <c:v>27.3</c:v>
                </c:pt>
                <c:pt idx="6">
                  <c:v>16.41</c:v>
                </c:pt>
                <c:pt idx="7">
                  <c:v>22.97</c:v>
                </c:pt>
                <c:pt idx="8">
                  <c:v>25.63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E-455F-BD7A-6DB23CD1DF04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Sum of VIX Fut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Sheet1!$A$4:$A$14</c:f>
              <c:strCache>
                <c:ptCount val="10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(blank)</c:v>
                </c:pt>
              </c:strCache>
            </c:strRef>
          </c:cat>
          <c:val>
            <c:numRef>
              <c:f>Sheet1!$C$4:$C$14</c:f>
              <c:numCache>
                <c:formatCode>General</c:formatCode>
                <c:ptCount val="10"/>
                <c:pt idx="0">
                  <c:v>29.4</c:v>
                </c:pt>
                <c:pt idx="1">
                  <c:v>25.25</c:v>
                </c:pt>
                <c:pt idx="2">
                  <c:v>22.86</c:v>
                </c:pt>
                <c:pt idx="3">
                  <c:v>21.8</c:v>
                </c:pt>
                <c:pt idx="4">
                  <c:v>21.11</c:v>
                </c:pt>
                <c:pt idx="5">
                  <c:v>20.77</c:v>
                </c:pt>
                <c:pt idx="6">
                  <c:v>20.63</c:v>
                </c:pt>
                <c:pt idx="7">
                  <c:v>23.59</c:v>
                </c:pt>
                <c:pt idx="8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E-455F-BD7A-6DB23CD1D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350144"/>
        <c:axId val="64899808"/>
      </c:lineChart>
      <c:catAx>
        <c:axId val="16133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99808"/>
        <c:crosses val="autoZero"/>
        <c:auto val="1"/>
        <c:lblAlgn val="ctr"/>
        <c:lblOffset val="100"/>
        <c:noMultiLvlLbl val="0"/>
      </c:catAx>
      <c:valAx>
        <c:axId val="6489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35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BB1920-4268-428E-BCE8-6D6887729D12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9E098D-68A5-4F4A-BED2-D12A46E51B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ce" refreshedDate="43894.901283217594" createdVersion="6" refreshedVersion="6" minRefreshableVersion="3" recordCount="10" xr:uid="{C11C267B-EB5F-4FDB-BA38-910E426BD2BC}">
  <cacheSource type="worksheet">
    <worksheetSource ref="I4:O14" sheet="Master"/>
  </cacheSource>
  <cacheFields count="7">
    <cacheField name="DTE" numFmtId="0">
      <sharedItems containsSemiMixedTypes="0" containsString="0" containsNumber="1" containsInteger="1" minValue="21" maxValue="294"/>
    </cacheField>
    <cacheField name="Month" numFmtId="0">
      <sharedItems containsBlank="1" count="10">
        <m/>
        <s v="Mar"/>
        <s v="Apr"/>
        <s v="May"/>
        <s v="Jun"/>
        <s v="Jul"/>
        <s v="Aug"/>
        <s v="Sep"/>
        <s v="Oct"/>
        <s v="Nov"/>
      </sharedItems>
    </cacheField>
    <cacheField name="SPX Implied Volatility  (VIX)" numFmtId="0">
      <sharedItems containsSemiMixedTypes="0" containsString="0" containsNumber="1" minValue="26.6" maxValue="52.53"/>
    </cacheField>
    <cacheField name="Fwd Implied Vol" numFmtId="0">
      <sharedItems containsString="0" containsBlank="1" containsNumber="1" minValue="13.93" maxValue="29.85"/>
    </cacheField>
    <cacheField name="VIX Fut" numFmtId="0">
      <sharedItems containsString="0" containsBlank="1" containsNumber="1" minValue="20.63" maxValue="29.4"/>
    </cacheField>
    <cacheField name="Difference" numFmtId="0">
      <sharedItems containsString="0" containsBlank="1" containsNumber="1" minValue="-0.36100917431192658" maxValue="0.3143957631198846"/>
    </cacheField>
    <cacheField name="EN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n v="21"/>
    <x v="0"/>
    <n v="52.53"/>
    <m/>
    <m/>
    <m/>
    <m/>
  </r>
  <r>
    <n v="49"/>
    <x v="1"/>
    <n v="41.13"/>
    <n v="29.85"/>
    <n v="29.4"/>
    <n v="1.5306122448979664E-2"/>
    <m/>
  </r>
  <r>
    <n v="77"/>
    <x v="2"/>
    <n v="36.32"/>
    <n v="25.83"/>
    <n v="25.25"/>
    <n v="2.2970297029702991E-2"/>
    <m/>
  </r>
  <r>
    <n v="112"/>
    <x v="3"/>
    <n v="33.049999999999997"/>
    <n v="24.36"/>
    <n v="22.86"/>
    <n v="6.5616797900262425E-2"/>
    <m/>
  </r>
  <r>
    <n v="140"/>
    <x v="4"/>
    <n v="30.21"/>
    <n v="13.93"/>
    <n v="21.8"/>
    <n v="-0.36100917431192658"/>
    <m/>
  </r>
  <r>
    <n v="175"/>
    <x v="5"/>
    <n v="28.56"/>
    <n v="20.68"/>
    <n v="21.11"/>
    <n v="-2.0369493131217387E-2"/>
    <m/>
  </r>
  <r>
    <n v="203"/>
    <x v="6"/>
    <n v="28.39"/>
    <n v="27.3"/>
    <n v="20.77"/>
    <n v="0.3143957631198846"/>
    <m/>
  </r>
  <r>
    <n v="231"/>
    <x v="7"/>
    <n v="27.22"/>
    <n v="16.41"/>
    <n v="20.63"/>
    <n v="-0.20455647115850695"/>
    <m/>
  </r>
  <r>
    <n v="266"/>
    <x v="8"/>
    <n v="26.7"/>
    <n v="22.97"/>
    <n v="23.59"/>
    <n v="-2.6282323018228082E-2"/>
    <m/>
  </r>
  <r>
    <n v="294"/>
    <x v="9"/>
    <n v="26.6"/>
    <n v="25.63"/>
    <n v="21.16"/>
    <n v="0.2112476370510396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B2E421-424F-4486-BBB8-A5D3CB945934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C14" firstHeaderRow="0" firstDataRow="1" firstDataCol="1"/>
  <pivotFields count="7">
    <pivotField showAll="0"/>
    <pivotField axis="axisRow" showAll="0">
      <items count="11">
        <item x="1"/>
        <item x="2"/>
        <item x="3"/>
        <item x="4"/>
        <item x="5"/>
        <item x="6"/>
        <item x="7"/>
        <item x="8"/>
        <item x="9"/>
        <item x="0"/>
        <item t="default"/>
      </items>
    </pivotField>
    <pivotField showAll="0"/>
    <pivotField dataField="1" showAll="0"/>
    <pivotField dataField="1" showAll="0"/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wd Implied Vol" fld="3" baseField="0" baseItem="0"/>
    <dataField name="Sum of VIX Fut" fld="4" baseField="0" baseItem="0"/>
  </dataFields>
  <chartFormats count="2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ADB2-DD4F-45BC-ABC8-E5E8FFF6A556}">
  <dimension ref="A3:C14"/>
  <sheetViews>
    <sheetView workbookViewId="0">
      <selection activeCell="A3" sqref="A3"/>
    </sheetView>
  </sheetViews>
  <sheetFormatPr defaultRowHeight="15" x14ac:dyDescent="0.25"/>
  <cols>
    <col min="1" max="1" width="13.140625" bestFit="1" customWidth="1"/>
    <col min="2" max="2" width="22.42578125" bestFit="1" customWidth="1"/>
    <col min="3" max="3" width="14" bestFit="1" customWidth="1"/>
  </cols>
  <sheetData>
    <row r="3" spans="1:3" x14ac:dyDescent="0.25">
      <c r="A3" s="10" t="s">
        <v>16</v>
      </c>
      <c r="B3" t="s">
        <v>21</v>
      </c>
      <c r="C3" t="s">
        <v>18</v>
      </c>
    </row>
    <row r="4" spans="1:3" x14ac:dyDescent="0.25">
      <c r="A4" s="11" t="s">
        <v>6</v>
      </c>
      <c r="B4" s="12">
        <v>29.85</v>
      </c>
      <c r="C4" s="12">
        <v>29.4</v>
      </c>
    </row>
    <row r="5" spans="1:3" x14ac:dyDescent="0.25">
      <c r="A5" s="11" t="s">
        <v>7</v>
      </c>
      <c r="B5" s="12">
        <v>25.83</v>
      </c>
      <c r="C5" s="12">
        <v>25.25</v>
      </c>
    </row>
    <row r="6" spans="1:3" x14ac:dyDescent="0.25">
      <c r="A6" s="11" t="s">
        <v>8</v>
      </c>
      <c r="B6" s="12">
        <v>24.36</v>
      </c>
      <c r="C6" s="12">
        <v>22.86</v>
      </c>
    </row>
    <row r="7" spans="1:3" x14ac:dyDescent="0.25">
      <c r="A7" s="11" t="s">
        <v>9</v>
      </c>
      <c r="B7" s="12">
        <v>13.93</v>
      </c>
      <c r="C7" s="12">
        <v>21.8</v>
      </c>
    </row>
    <row r="8" spans="1:3" x14ac:dyDescent="0.25">
      <c r="A8" s="11" t="s">
        <v>10</v>
      </c>
      <c r="B8" s="12">
        <v>20.68</v>
      </c>
      <c r="C8" s="12">
        <v>21.11</v>
      </c>
    </row>
    <row r="9" spans="1:3" x14ac:dyDescent="0.25">
      <c r="A9" s="11" t="s">
        <v>11</v>
      </c>
      <c r="B9" s="12">
        <v>27.3</v>
      </c>
      <c r="C9" s="12">
        <v>20.77</v>
      </c>
    </row>
    <row r="10" spans="1:3" x14ac:dyDescent="0.25">
      <c r="A10" s="11" t="s">
        <v>12</v>
      </c>
      <c r="B10" s="12">
        <v>16.41</v>
      </c>
      <c r="C10" s="12">
        <v>20.63</v>
      </c>
    </row>
    <row r="11" spans="1:3" x14ac:dyDescent="0.25">
      <c r="A11" s="11" t="s">
        <v>13</v>
      </c>
      <c r="B11" s="12">
        <v>22.97</v>
      </c>
      <c r="C11" s="12">
        <v>23.59</v>
      </c>
    </row>
    <row r="12" spans="1:3" x14ac:dyDescent="0.25">
      <c r="A12" s="11" t="s">
        <v>14</v>
      </c>
      <c r="B12" s="12">
        <v>25.63</v>
      </c>
      <c r="C12" s="12">
        <v>21.16</v>
      </c>
    </row>
    <row r="13" spans="1:3" x14ac:dyDescent="0.25">
      <c r="A13" s="11" t="s">
        <v>23</v>
      </c>
      <c r="B13" s="12"/>
      <c r="C13" s="12"/>
    </row>
    <row r="14" spans="1:3" x14ac:dyDescent="0.25">
      <c r="A14" s="11" t="s">
        <v>17</v>
      </c>
      <c r="B14" s="12">
        <v>206.96</v>
      </c>
      <c r="C14" s="12">
        <v>206.57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97B1-9284-41C9-8DEA-DF94533B600B}">
  <dimension ref="D1:O17"/>
  <sheetViews>
    <sheetView tabSelected="1" workbookViewId="0">
      <selection activeCell="L6" sqref="L6"/>
    </sheetView>
  </sheetViews>
  <sheetFormatPr defaultRowHeight="15" x14ac:dyDescent="0.25"/>
  <cols>
    <col min="4" max="4" width="20.7109375" customWidth="1"/>
    <col min="9" max="11" width="16.7109375" customWidth="1"/>
  </cols>
  <sheetData>
    <row r="1" spans="4:15" x14ac:dyDescent="0.25">
      <c r="I1" t="s">
        <v>25</v>
      </c>
    </row>
    <row r="2" spans="4:15" x14ac:dyDescent="0.25">
      <c r="D2" t="s">
        <v>26</v>
      </c>
      <c r="I2" s="13">
        <v>43889</v>
      </c>
      <c r="J2" s="8"/>
      <c r="K2" s="8"/>
      <c r="L2">
        <v>365</v>
      </c>
    </row>
    <row r="3" spans="4:15" x14ac:dyDescent="0.25">
      <c r="L3" t="s">
        <v>22</v>
      </c>
    </row>
    <row r="4" spans="4:15" ht="36" x14ac:dyDescent="0.25">
      <c r="D4" s="5" t="s">
        <v>0</v>
      </c>
      <c r="E4" s="1" t="s">
        <v>1</v>
      </c>
      <c r="F4" s="1" t="s">
        <v>2</v>
      </c>
      <c r="G4" s="1" t="s">
        <v>3</v>
      </c>
      <c r="I4" s="7" t="s">
        <v>4</v>
      </c>
      <c r="J4" s="7" t="s">
        <v>15</v>
      </c>
      <c r="K4" s="7" t="s">
        <v>19</v>
      </c>
      <c r="L4" s="7" t="s">
        <v>20</v>
      </c>
      <c r="M4" s="7" t="s">
        <v>5</v>
      </c>
      <c r="N4" s="7" t="s">
        <v>24</v>
      </c>
      <c r="O4" s="7" t="s">
        <v>28</v>
      </c>
    </row>
    <row r="5" spans="4:15" x14ac:dyDescent="0.25">
      <c r="D5" s="6">
        <v>43889.494791666664</v>
      </c>
      <c r="E5" s="2">
        <v>43910</v>
      </c>
      <c r="F5" s="3">
        <v>52.53</v>
      </c>
      <c r="G5" s="3">
        <v>1</v>
      </c>
      <c r="I5">
        <f>E5-I$2</f>
        <v>21</v>
      </c>
      <c r="K5" s="3">
        <f>F5</f>
        <v>52.53</v>
      </c>
    </row>
    <row r="6" spans="4:15" x14ac:dyDescent="0.25">
      <c r="D6" s="6">
        <v>43889.494791666664</v>
      </c>
      <c r="E6" s="4">
        <v>43938</v>
      </c>
      <c r="F6" s="1">
        <v>41.13</v>
      </c>
      <c r="G6" s="1">
        <v>2</v>
      </c>
      <c r="I6">
        <f>E6-I$2</f>
        <v>49</v>
      </c>
      <c r="J6" t="s">
        <v>6</v>
      </c>
      <c r="K6" s="3">
        <f t="shared" ref="K6:K14" si="0">F6</f>
        <v>41.13</v>
      </c>
      <c r="L6">
        <f>ROUND(SQRT((I6/L$2*(F6/100)^2-I5/L$2*(F5/100)^2)/((I6-I5)/L$2))*100,2)</f>
        <v>29.85</v>
      </c>
      <c r="M6" s="9">
        <v>29.4</v>
      </c>
      <c r="N6">
        <f>L6/M6-1</f>
        <v>1.5306122448979664E-2</v>
      </c>
    </row>
    <row r="7" spans="4:15" x14ac:dyDescent="0.25">
      <c r="D7" s="6">
        <v>43889.494791666664</v>
      </c>
      <c r="E7" s="2">
        <v>43966</v>
      </c>
      <c r="F7" s="3">
        <v>36.32</v>
      </c>
      <c r="G7" s="3">
        <v>3</v>
      </c>
      <c r="I7">
        <f t="shared" ref="I7:I14" si="1">E7-I$2</f>
        <v>77</v>
      </c>
      <c r="J7" t="s">
        <v>7</v>
      </c>
      <c r="K7" s="3">
        <f t="shared" si="0"/>
        <v>36.32</v>
      </c>
      <c r="L7">
        <f t="shared" ref="L7:L14" si="2">ROUND(SQRT((I7/L$2*(F7/100)^2-I6/L$2*(F6/100)^2)/((I7-I6)/L$2))*100,2)</f>
        <v>25.83</v>
      </c>
      <c r="M7" s="9">
        <v>25.25</v>
      </c>
      <c r="N7">
        <f t="shared" ref="N7:N14" si="3">L7/M7-1</f>
        <v>2.2970297029702991E-2</v>
      </c>
    </row>
    <row r="8" spans="4:15" x14ac:dyDescent="0.25">
      <c r="D8" s="6">
        <v>43889.494791666664</v>
      </c>
      <c r="E8" s="4">
        <v>44001</v>
      </c>
      <c r="F8" s="1">
        <v>33.049999999999997</v>
      </c>
      <c r="G8" s="1">
        <v>4</v>
      </c>
      <c r="I8">
        <f t="shared" si="1"/>
        <v>112</v>
      </c>
      <c r="J8" t="s">
        <v>8</v>
      </c>
      <c r="K8" s="3">
        <f t="shared" si="0"/>
        <v>33.049999999999997</v>
      </c>
      <c r="L8">
        <f t="shared" si="2"/>
        <v>24.36</v>
      </c>
      <c r="M8" s="9">
        <v>22.86</v>
      </c>
      <c r="N8">
        <f t="shared" si="3"/>
        <v>6.5616797900262425E-2</v>
      </c>
    </row>
    <row r="9" spans="4:15" x14ac:dyDescent="0.25">
      <c r="D9" s="6">
        <v>43889.494791666664</v>
      </c>
      <c r="E9" s="2">
        <v>44029</v>
      </c>
      <c r="F9" s="3">
        <v>30.21</v>
      </c>
      <c r="G9" s="3">
        <v>5</v>
      </c>
      <c r="I9">
        <f t="shared" si="1"/>
        <v>140</v>
      </c>
      <c r="J9" t="s">
        <v>9</v>
      </c>
      <c r="K9" s="3">
        <f t="shared" si="0"/>
        <v>30.21</v>
      </c>
      <c r="L9">
        <f t="shared" si="2"/>
        <v>13.93</v>
      </c>
      <c r="M9" s="9">
        <v>21.8</v>
      </c>
      <c r="N9">
        <f t="shared" si="3"/>
        <v>-0.36100917431192658</v>
      </c>
    </row>
    <row r="10" spans="4:15" x14ac:dyDescent="0.25">
      <c r="D10" s="6">
        <v>43889.494791666664</v>
      </c>
      <c r="E10" s="4">
        <v>44064</v>
      </c>
      <c r="F10" s="1">
        <v>28.56</v>
      </c>
      <c r="G10" s="1">
        <v>6</v>
      </c>
      <c r="I10">
        <f t="shared" si="1"/>
        <v>175</v>
      </c>
      <c r="J10" t="s">
        <v>10</v>
      </c>
      <c r="K10" s="3">
        <f t="shared" si="0"/>
        <v>28.56</v>
      </c>
      <c r="L10">
        <f t="shared" si="2"/>
        <v>20.68</v>
      </c>
      <c r="M10" s="9">
        <v>21.11</v>
      </c>
      <c r="N10">
        <f t="shared" si="3"/>
        <v>-2.0369493131217387E-2</v>
      </c>
    </row>
    <row r="11" spans="4:15" x14ac:dyDescent="0.25">
      <c r="D11" s="6">
        <v>43889.494791666664</v>
      </c>
      <c r="E11" s="2">
        <v>44092</v>
      </c>
      <c r="F11" s="3">
        <v>28.39</v>
      </c>
      <c r="G11" s="3">
        <v>7</v>
      </c>
      <c r="I11">
        <f t="shared" si="1"/>
        <v>203</v>
      </c>
      <c r="J11" t="s">
        <v>11</v>
      </c>
      <c r="K11" s="3">
        <f t="shared" si="0"/>
        <v>28.39</v>
      </c>
      <c r="L11">
        <f t="shared" si="2"/>
        <v>27.3</v>
      </c>
      <c r="M11" s="9">
        <v>20.77</v>
      </c>
      <c r="N11">
        <f t="shared" si="3"/>
        <v>0.3143957631198846</v>
      </c>
    </row>
    <row r="12" spans="4:15" x14ac:dyDescent="0.25">
      <c r="D12" s="6">
        <v>43889.494791666664</v>
      </c>
      <c r="E12" s="4">
        <v>44120</v>
      </c>
      <c r="F12" s="1">
        <v>27.22</v>
      </c>
      <c r="G12" s="1">
        <v>8</v>
      </c>
      <c r="I12">
        <f t="shared" si="1"/>
        <v>231</v>
      </c>
      <c r="J12" t="s">
        <v>12</v>
      </c>
      <c r="K12" s="3">
        <f t="shared" si="0"/>
        <v>27.22</v>
      </c>
      <c r="L12">
        <f t="shared" si="2"/>
        <v>16.41</v>
      </c>
      <c r="M12" s="9">
        <v>20.63</v>
      </c>
      <c r="N12">
        <f t="shared" si="3"/>
        <v>-0.20455647115850695</v>
      </c>
    </row>
    <row r="13" spans="4:15" x14ac:dyDescent="0.25">
      <c r="D13" s="6">
        <v>43889.494791666664</v>
      </c>
      <c r="E13" s="2">
        <v>44155</v>
      </c>
      <c r="F13" s="3">
        <v>26.7</v>
      </c>
      <c r="G13" s="3">
        <v>9</v>
      </c>
      <c r="I13">
        <f t="shared" si="1"/>
        <v>266</v>
      </c>
      <c r="J13" t="s">
        <v>13</v>
      </c>
      <c r="K13" s="3">
        <f t="shared" si="0"/>
        <v>26.7</v>
      </c>
      <c r="L13">
        <f t="shared" si="2"/>
        <v>22.97</v>
      </c>
      <c r="M13" s="9">
        <v>23.59</v>
      </c>
      <c r="N13">
        <f t="shared" si="3"/>
        <v>-2.6282323018228082E-2</v>
      </c>
    </row>
    <row r="14" spans="4:15" x14ac:dyDescent="0.25">
      <c r="D14" s="6">
        <v>43889.494791666664</v>
      </c>
      <c r="E14" s="4">
        <v>44183</v>
      </c>
      <c r="F14" s="1">
        <v>26.6</v>
      </c>
      <c r="G14" s="1">
        <v>10</v>
      </c>
      <c r="I14">
        <f t="shared" si="1"/>
        <v>294</v>
      </c>
      <c r="J14" t="s">
        <v>14</v>
      </c>
      <c r="K14" s="3">
        <f t="shared" si="0"/>
        <v>26.6</v>
      </c>
      <c r="L14">
        <f t="shared" si="2"/>
        <v>25.63</v>
      </c>
      <c r="M14" s="9">
        <v>21.16</v>
      </c>
      <c r="N14">
        <f t="shared" si="3"/>
        <v>0.21124763705103966</v>
      </c>
    </row>
    <row r="17" spans="4:4" x14ac:dyDescent="0.25">
      <c r="D1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Master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vance</dc:creator>
  <cp:lastModifiedBy>vance</cp:lastModifiedBy>
  <dcterms:created xsi:type="dcterms:W3CDTF">2020-02-06T14:11:18Z</dcterms:created>
  <dcterms:modified xsi:type="dcterms:W3CDTF">2020-03-05T04:39:07Z</dcterms:modified>
</cp:coreProperties>
</file>